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NDATION JACQUES CHIRAC\DOCUMENTS &amp; LOGOS\"/>
    </mc:Choice>
  </mc:AlternateContent>
  <xr:revisionPtr revIDLastSave="0" documentId="8_{EE118511-C2A1-4B4A-8003-052D6856FD24}" xr6:coauthVersionLast="46" xr6:coauthVersionMax="46" xr10:uidLastSave="{00000000-0000-0000-0000-000000000000}"/>
  <bookViews>
    <workbookView xWindow="-120" yWindow="-120" windowWidth="29040" windowHeight="15720" xr2:uid="{B10FC77A-2AFA-4E69-A104-0FA9FAA691F4}"/>
  </bookViews>
  <sheets>
    <sheet name="index 2022" sheetId="2" r:id="rId1"/>
    <sheet name="Feuil1" sheetId="1" r:id="rId2"/>
  </sheets>
  <externalReferences>
    <externalReference r:id="rId3"/>
  </externalReferences>
  <definedNames>
    <definedName name="AUG_ECARTPONDERE">'[1]2- écart augmentations'!$I$13</definedName>
    <definedName name="AUG_EFFECTIFS">'[1]2- écart augmentations'!$H$13</definedName>
    <definedName name="AUG_I_CAL">'[1]2- écart augmentations'!$C$16</definedName>
    <definedName name="AUG_I_ECART">'[1]2- écart augmentations'!$C$17</definedName>
    <definedName name="AUG_I_NOTE">'[1]2- écart augmentations'!$C$18</definedName>
    <definedName name="AUG_NOMBRE">'[1]2- écart augmentations'!$E$13</definedName>
    <definedName name="AUG_TAUX_FEMMES">'[1]2- écart augmentations'!$B$13</definedName>
    <definedName name="AUG_TAUX_HOMMES">'[1]2- écart augmentations'!$C$13</definedName>
    <definedName name="PRO_ECARTPONDERE">'[1]3- écart promotions'!$I$13</definedName>
    <definedName name="PRO_EFFECTIFS">'[1]3- écart promotions'!$H$13</definedName>
    <definedName name="PRO_I_CAL">'[1]3- écart promotions'!$C$16</definedName>
    <definedName name="PRO_I_ECART">'[1]3- écart promotions'!$C$17</definedName>
    <definedName name="PRO_I_NOTE">'[1]3- écart promotions'!$C$18</definedName>
    <definedName name="PRO_NOMBRE">'[1]3- écart promotions'!$E$13</definedName>
    <definedName name="PRO_TAUX_FEMMES">'[1]3- écart promotions'!$B$13</definedName>
    <definedName name="PRO_TAUX_HOMMES">'[1]3- écart promotions'!$C$13</definedName>
    <definedName name="REMU_ECARTPONDERE">'[1]1- écart rémunération'!$K$28</definedName>
    <definedName name="REMU_EFFECTIFS">'[1]1- écart rémunération'!$J$28</definedName>
    <definedName name="REMU_I_CAL">'[1]1- écart rémunération'!$D$32</definedName>
    <definedName name="REMU_I_ECART">'[1]1- écart rémunération'!$D$33</definedName>
    <definedName name="REMU_I_NOTE">'[1]1- écart rémunération'!$D$34</definedName>
    <definedName name="REMU_MOY_FEMMES">'[1]1- écart rémunération'!$C$28</definedName>
    <definedName name="REMU_MOY_HOMMES">'[1]1- écart rémunération'!$D$28</definedName>
    <definedName name="REMU_NOMBRE">'[1]1- écart rémunération'!$G$28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D17" i="2"/>
  <c r="C17" i="2"/>
  <c r="C16" i="2"/>
  <c r="B16" i="2"/>
  <c r="F16" i="2" s="1"/>
  <c r="B15" i="2"/>
  <c r="F15" i="2" s="1"/>
  <c r="C14" i="2"/>
  <c r="B14" i="2"/>
  <c r="F14" i="2" s="1"/>
  <c r="B13" i="2"/>
  <c r="F13" i="2" s="1"/>
  <c r="F18" i="2" l="1"/>
  <c r="D14" i="2"/>
  <c r="D16" i="2"/>
  <c r="D15" i="2"/>
  <c r="D18" i="2" l="1"/>
  <c r="D19" i="2" s="1"/>
  <c r="A20" i="2"/>
</calcChain>
</file>

<file path=xl/sharedStrings.xml><?xml version="1.0" encoding="utf-8"?>
<sst xmlns="http://schemas.openxmlformats.org/spreadsheetml/2006/main" count="15" uniqueCount="15">
  <si>
    <t>Calcul de l'index d'égalité professionnelle femmes-hommes</t>
  </si>
  <si>
    <t>FONDATION JACQUES CHIRAC</t>
  </si>
  <si>
    <t>indicateur calculable (1=oui, 0=non)</t>
  </si>
  <si>
    <t>valeur de l'indicateur</t>
  </si>
  <si>
    <t>points obtenus</t>
  </si>
  <si>
    <t>nombre de points maximum de l'indicateur</t>
  </si>
  <si>
    <t>nombre de points maximum des indicateurs calculables</t>
  </si>
  <si>
    <t>1- écart de remuneration (en %)</t>
  </si>
  <si>
    <t>2- écarts d'augmentations individuelles (en points de %)</t>
  </si>
  <si>
    <t>3- écarts de promotions (en points de %)</t>
  </si>
  <si>
    <t>4- pourcentage de salariés augmentés au retour d'un congé maternité (%)</t>
  </si>
  <si>
    <t>5- nombre de salariés du sexe sous-représenté parmi les 10 plus hautes rémunérations</t>
  </si>
  <si>
    <t>Total des indicateurs calculables</t>
  </si>
  <si>
    <t>INDEX (sur 100 points)</t>
  </si>
  <si>
    <t>ANNEE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</si>
</sst>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4"/>
      <color rgb="FF850032"/>
      <name val="Arial"/>
    </font>
    <font>
      <sz val="14"/>
      <color rgb="FF850032"/>
      <name val="Arial"/>
    </font>
    <font>
      <b/>
      <sz val="28"/>
      <color rgb="FF4472C4"/>
      <name val="Arial"/>
    </font>
    <font>
      <sz val="11"/>
      <name val="Calibri"/>
    </font>
    <font>
      <sz val="9"/>
      <color rgb="FF850032"/>
      <name val="Arial"/>
      <family val="2"/>
    </font>
    <font>
      <sz val="14"/>
      <name val="Arial"/>
      <family val="2"/>
    </font>
    <font>
      <b/>
      <sz val="18"/>
      <color rgb="FF4472C4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D100"/>
        <bgColor indexed="64"/>
      </patternFill>
    </fill>
    <fill>
      <patternFill patternType="solid">
        <fgColor rgb="FFFFEECB"/>
        <bgColor indexed="64"/>
      </patternFill>
    </fill>
    <fill>
      <patternFill patternType="solid">
        <fgColor rgb="FFFFF7E7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5" fillId="0" borderId="0" xfId="1" applyFont="1"/>
    <xf numFmtId="0" fontId="2" fillId="2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left" vertical="center" wrapText="1"/>
    </xf>
    <xf numFmtId="1" fontId="3" fillId="3" borderId="3" xfId="1" applyNumberFormat="1" applyFont="1" applyFill="1" applyBorder="1" applyAlignment="1">
      <alignment horizontal="right" vertical="center" wrapText="1" indent="5"/>
    </xf>
    <xf numFmtId="0" fontId="3" fillId="3" borderId="3" xfId="1" applyFont="1" applyFill="1" applyBorder="1" applyAlignment="1">
      <alignment horizontal="right" vertical="center" wrapText="1" indent="5"/>
    </xf>
    <xf numFmtId="0" fontId="3" fillId="3" borderId="3" xfId="1" applyFont="1" applyFill="1" applyBorder="1" applyAlignment="1">
      <alignment horizontal="right" vertical="center" wrapText="1" indent="8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right" vertical="center" wrapText="1" indent="5"/>
    </xf>
    <xf numFmtId="0" fontId="3" fillId="4" borderId="4" xfId="1" applyFont="1" applyFill="1" applyBorder="1" applyAlignment="1">
      <alignment horizontal="right" vertical="center" wrapText="1" indent="8"/>
    </xf>
    <xf numFmtId="0" fontId="3" fillId="3" borderId="4" xfId="1" applyFont="1" applyFill="1" applyBorder="1" applyAlignment="1">
      <alignment horizontal="left" vertical="center" wrapText="1"/>
    </xf>
    <xf numFmtId="1" fontId="3" fillId="3" borderId="4" xfId="1" applyNumberFormat="1" applyFont="1" applyFill="1" applyBorder="1" applyAlignment="1">
      <alignment horizontal="right" vertical="center" wrapText="1" indent="5"/>
    </xf>
    <xf numFmtId="0" fontId="3" fillId="3" borderId="4" xfId="1" applyFont="1" applyFill="1" applyBorder="1" applyAlignment="1">
      <alignment horizontal="right" vertical="center" wrapText="1" indent="8"/>
    </xf>
    <xf numFmtId="1" fontId="3" fillId="4" borderId="4" xfId="1" applyNumberFormat="1" applyFont="1" applyFill="1" applyBorder="1" applyAlignment="1">
      <alignment horizontal="right" vertical="center" wrapText="1" indent="5"/>
    </xf>
    <xf numFmtId="0" fontId="3" fillId="3" borderId="1" xfId="1" applyFont="1" applyFill="1" applyBorder="1" applyAlignment="1">
      <alignment horizontal="left" vertical="center" wrapText="1"/>
    </xf>
    <xf numFmtId="1" fontId="3" fillId="3" borderId="1" xfId="1" applyNumberFormat="1" applyFont="1" applyFill="1" applyBorder="1" applyAlignment="1">
      <alignment horizontal="right" vertical="center" wrapText="1" indent="5"/>
    </xf>
    <xf numFmtId="0" fontId="3" fillId="3" borderId="1" xfId="1" applyFont="1" applyFill="1" applyBorder="1" applyAlignment="1">
      <alignment horizontal="right" vertical="center" wrapText="1" indent="8"/>
    </xf>
    <xf numFmtId="0" fontId="2" fillId="4" borderId="0" xfId="1" applyFont="1" applyFill="1" applyAlignment="1">
      <alignment horizontal="left" vertical="center" wrapText="1"/>
    </xf>
    <xf numFmtId="0" fontId="3" fillId="4" borderId="0" xfId="1" applyFont="1" applyFill="1" applyAlignment="1">
      <alignment horizontal="right" vertical="center" wrapText="1" indent="5"/>
    </xf>
    <xf numFmtId="1" fontId="2" fillId="4" borderId="0" xfId="1" applyNumberFormat="1" applyFont="1" applyFill="1" applyAlignment="1">
      <alignment horizontal="right" vertical="center" wrapText="1" indent="5"/>
    </xf>
    <xf numFmtId="0" fontId="2" fillId="4" borderId="0" xfId="1" applyFont="1" applyFill="1" applyAlignment="1">
      <alignment horizontal="right" vertical="center" wrapText="1" indent="8"/>
    </xf>
    <xf numFmtId="0" fontId="2" fillId="5" borderId="0" xfId="1" applyFont="1" applyFill="1" applyAlignment="1">
      <alignment horizontal="left" vertical="center" wrapText="1"/>
    </xf>
    <xf numFmtId="2" fontId="3" fillId="5" borderId="0" xfId="1" applyNumberFormat="1" applyFont="1" applyFill="1" applyAlignment="1">
      <alignment horizontal="right" vertical="center" wrapText="1" indent="5"/>
    </xf>
    <xf numFmtId="1" fontId="2" fillId="5" borderId="0" xfId="1" applyNumberFormat="1" applyFont="1" applyFill="1" applyAlignment="1">
      <alignment horizontal="right" vertical="center" wrapText="1" indent="5"/>
    </xf>
    <xf numFmtId="1" fontId="2" fillId="5" borderId="0" xfId="1" applyNumberFormat="1" applyFont="1" applyFill="1" applyAlignment="1">
      <alignment horizontal="right" vertical="center" wrapText="1" indent="8"/>
    </xf>
    <xf numFmtId="0" fontId="6" fillId="4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23814</xdr:rowOff>
    </xdr:from>
    <xdr:to>
      <xdr:col>0</xdr:col>
      <xdr:colOff>1658302</xdr:colOff>
      <xdr:row>5</xdr:row>
      <xdr:rowOff>111948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C42D57-502E-4B93-B379-36590CE1B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4"/>
          <a:ext cx="1646872" cy="1040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H%20&amp;%20Communication\&#233;galit&#233;%20professionnelle\index%202022\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écart rémunération"/>
      <sheetName val="2- écart augmentations"/>
      <sheetName val="3- écart promotions"/>
      <sheetName val="4- AI maternité"/>
      <sheetName val="5- 10 + hautes rému"/>
      <sheetName val="index"/>
      <sheetName val="barèmes"/>
    </sheetNames>
    <sheetDataSet>
      <sheetData sheetId="0">
        <row r="28">
          <cell r="C28">
            <v>23591.571428571428</v>
          </cell>
          <cell r="D28">
            <v>22405.818532818532</v>
          </cell>
          <cell r="G28">
            <v>777</v>
          </cell>
          <cell r="J28">
            <v>758</v>
          </cell>
          <cell r="K28">
            <v>-5.3536105783252325E-2</v>
          </cell>
        </row>
        <row r="32">
          <cell r="D32">
            <v>1</v>
          </cell>
        </row>
        <row r="33">
          <cell r="D33">
            <v>5.4</v>
          </cell>
        </row>
        <row r="34">
          <cell r="D34">
            <v>34</v>
          </cell>
        </row>
      </sheetData>
      <sheetData sheetId="1">
        <row r="13">
          <cell r="B13">
            <v>0</v>
          </cell>
          <cell r="C13">
            <v>0</v>
          </cell>
          <cell r="E13">
            <v>777</v>
          </cell>
          <cell r="H13">
            <v>777</v>
          </cell>
          <cell r="I13">
            <v>0</v>
          </cell>
        </row>
        <row r="16">
          <cell r="C16">
            <v>0</v>
          </cell>
        </row>
        <row r="17">
          <cell r="C17" t="str">
            <v>INCALCULABLE</v>
          </cell>
        </row>
        <row r="18">
          <cell r="C18" t="e">
            <v>#N/A</v>
          </cell>
        </row>
      </sheetData>
      <sheetData sheetId="2">
        <row r="13">
          <cell r="B13">
            <v>1.9274131274131274E-3</v>
          </cell>
          <cell r="C13">
            <v>3.8625482625482634E-3</v>
          </cell>
          <cell r="E13">
            <v>777</v>
          </cell>
          <cell r="H13">
            <v>777</v>
          </cell>
          <cell r="I13">
            <v>2.8607464607464618E-3</v>
          </cell>
        </row>
        <row r="16">
          <cell r="C16">
            <v>1</v>
          </cell>
        </row>
        <row r="17">
          <cell r="C17">
            <v>0.3</v>
          </cell>
        </row>
        <row r="18">
          <cell r="C18">
            <v>15</v>
          </cell>
        </row>
      </sheetData>
      <sheetData sheetId="3">
        <row r="12">
          <cell r="C12">
            <v>1</v>
          </cell>
        </row>
        <row r="13">
          <cell r="C13">
            <v>100</v>
          </cell>
        </row>
        <row r="14">
          <cell r="C14">
            <v>15</v>
          </cell>
        </row>
      </sheetData>
      <sheetData sheetId="4">
        <row r="11">
          <cell r="C11">
            <v>2</v>
          </cell>
        </row>
        <row r="12">
          <cell r="C12">
            <v>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461F-5C80-4A46-A912-BA313E1F8EE4}">
  <sheetPr>
    <pageSetUpPr fitToPage="1"/>
  </sheetPr>
  <dimension ref="A7:F20"/>
  <sheetViews>
    <sheetView tabSelected="1" zoomScale="80" workbookViewId="0">
      <selection activeCell="J18" sqref="J18"/>
    </sheetView>
  </sheetViews>
  <sheetFormatPr baseColWidth="10" defaultColWidth="11.42578125" defaultRowHeight="15" customHeight="1"/>
  <cols>
    <col min="1" max="1" width="48.5703125" style="1" customWidth="1"/>
    <col min="2" max="2" width="20.85546875" style="1" customWidth="1"/>
    <col min="3" max="3" width="23.5703125" style="1" customWidth="1"/>
    <col min="4" max="4" width="21.140625" style="1" customWidth="1"/>
    <col min="5" max="5" width="27.7109375" style="1" customWidth="1"/>
    <col min="6" max="6" width="30.7109375" style="1" customWidth="1"/>
    <col min="7" max="16384" width="11.42578125" style="1"/>
  </cols>
  <sheetData>
    <row r="7" spans="1:6" ht="35.25">
      <c r="A7" s="30" t="s">
        <v>0</v>
      </c>
      <c r="B7" s="30"/>
      <c r="C7" s="30"/>
      <c r="D7" s="30"/>
      <c r="E7" s="30"/>
      <c r="F7" s="30"/>
    </row>
    <row r="8" spans="1:6" ht="6.6" customHeight="1"/>
    <row r="9" spans="1:6" s="2" customFormat="1" ht="23.25">
      <c r="A9" s="31" t="s">
        <v>14</v>
      </c>
      <c r="B9" s="31"/>
      <c r="C9" s="31"/>
      <c r="D9" s="31"/>
      <c r="E9" s="31"/>
      <c r="F9" s="31"/>
    </row>
    <row r="10" spans="1:6" s="2" customFormat="1" ht="23.25">
      <c r="A10" s="28"/>
      <c r="B10" s="28"/>
      <c r="C10" s="28"/>
      <c r="D10" s="28"/>
      <c r="E10" s="28"/>
      <c r="F10" s="28"/>
    </row>
    <row r="12" spans="1:6" ht="59.25" customHeight="1" thickBot="1">
      <c r="A12" s="27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</row>
    <row r="13" spans="1:6" ht="50.1" customHeight="1" thickTop="1" thickBot="1">
      <c r="A13" s="4" t="s">
        <v>7</v>
      </c>
      <c r="B13" s="5">
        <f>REMU_I_CAL</f>
        <v>1</v>
      </c>
      <c r="C13" s="6">
        <v>2.7</v>
      </c>
      <c r="D13" s="5">
        <v>37</v>
      </c>
      <c r="E13" s="7">
        <v>40</v>
      </c>
      <c r="F13" s="7">
        <f>B13*E13</f>
        <v>40</v>
      </c>
    </row>
    <row r="14" spans="1:6" ht="50.1" customHeight="1" thickBot="1">
      <c r="A14" s="8" t="s">
        <v>8</v>
      </c>
      <c r="B14" s="9">
        <f>AUG_I_CAL</f>
        <v>0</v>
      </c>
      <c r="C14" s="26" t="str">
        <f>AUG_I_ECART</f>
        <v>INCALCULABLE</v>
      </c>
      <c r="D14" s="9" t="str">
        <f>IF(B14=1,AUG_I_NOTE," ")</f>
        <v xml:space="preserve"> </v>
      </c>
      <c r="E14" s="10">
        <v>20</v>
      </c>
      <c r="F14" s="10">
        <f>B14*E14</f>
        <v>0</v>
      </c>
    </row>
    <row r="15" spans="1:6" ht="50.1" customHeight="1" thickBot="1">
      <c r="A15" s="11" t="s">
        <v>9</v>
      </c>
      <c r="B15" s="12">
        <f>PRO_I_CAL</f>
        <v>1</v>
      </c>
      <c r="C15" s="9">
        <v>2.7</v>
      </c>
      <c r="D15" s="9">
        <f>IF(B15=1,PRO_I_NOTE," ")</f>
        <v>15</v>
      </c>
      <c r="E15" s="13">
        <v>15</v>
      </c>
      <c r="F15" s="13">
        <f>B15*E15</f>
        <v>15</v>
      </c>
    </row>
    <row r="16" spans="1:6" ht="50.1" customHeight="1" thickBot="1">
      <c r="A16" s="8" t="s">
        <v>10</v>
      </c>
      <c r="B16" s="9">
        <f>'[1]4- AI maternité'!C12</f>
        <v>1</v>
      </c>
      <c r="C16" s="14">
        <f>'[1]4- AI maternité'!C13</f>
        <v>100</v>
      </c>
      <c r="D16" s="14">
        <f>IF(B16=1,'[1]4- AI maternité'!C14," ")</f>
        <v>15</v>
      </c>
      <c r="E16" s="10">
        <v>15</v>
      </c>
      <c r="F16" s="10">
        <f>B16*E16</f>
        <v>15</v>
      </c>
    </row>
    <row r="17" spans="1:6" ht="60.75" customHeight="1">
      <c r="A17" s="15" t="s">
        <v>11</v>
      </c>
      <c r="B17" s="16">
        <v>1</v>
      </c>
      <c r="C17" s="16">
        <f>'[1]5- 10 + hautes rému'!C11</f>
        <v>2</v>
      </c>
      <c r="D17" s="16">
        <f>IF(B17=1,'[1]5- 10 + hautes rému'!C12," ")</f>
        <v>5</v>
      </c>
      <c r="E17" s="17">
        <v>10</v>
      </c>
      <c r="F17" s="17">
        <f>B17*E17</f>
        <v>10</v>
      </c>
    </row>
    <row r="18" spans="1:6" ht="45" customHeight="1">
      <c r="A18" s="18" t="s">
        <v>12</v>
      </c>
      <c r="B18" s="19"/>
      <c r="C18" s="19"/>
      <c r="D18" s="20">
        <f>SUM(D13:D17)</f>
        <v>72</v>
      </c>
      <c r="E18" s="21"/>
      <c r="F18" s="21">
        <f>SUM(F13:F17)</f>
        <v>80</v>
      </c>
    </row>
    <row r="19" spans="1:6" ht="45" customHeight="1">
      <c r="A19" s="22" t="s">
        <v>13</v>
      </c>
      <c r="B19" s="23"/>
      <c r="C19" s="23"/>
      <c r="D19" s="24">
        <f>IF(F18&gt;=75,D18*100/F18,"INCALCULABLE")</f>
        <v>90</v>
      </c>
      <c r="E19" s="25"/>
      <c r="F19" s="25">
        <v>100</v>
      </c>
    </row>
    <row r="20" spans="1:6">
      <c r="A20" s="29" t="str">
        <f>IF(F18&lt;75,"L'index est incalculable car le nombre de points maximum des indicateurs calculables est inférieur à 75.",IF(AND(F18&gt;=75,F18&lt;100),"Le total des indicateurs calculables est ramené sur 100 points en appliquant la règle de la proportionnalité."," "))</f>
        <v>Le total des indicateurs calculables est ramené sur 100 points en appliquant la règle de la proportionnalité.</v>
      </c>
      <c r="B20" s="29"/>
      <c r="C20" s="29"/>
      <c r="D20" s="29"/>
      <c r="E20" s="29"/>
    </row>
  </sheetData>
  <mergeCells count="2">
    <mergeCell ref="A7:F7"/>
    <mergeCell ref="A9:F9"/>
  </mergeCells>
  <pageMargins left="0.70866141732283472" right="0.70866141732283472" top="0.39370078740157483" bottom="0.39370078740157483" header="0.11811023622047245" footer="0.11811023622047245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DA7A-7043-4BE3-A59E-77B61BB7E0F8}">
  <dimension ref="A1"/>
  <sheetViews>
    <sheetView workbookViewId="0">
      <selection activeCell="H21" sqref="H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index 2022</vt:lpstr>
      <vt:lpstr>Feuil1</vt:lpstr>
    </vt:vector>
  </TitlesOfParts>
  <Company>Fondation Jacques Chirac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RHC</dc:creator>
  <cp:lastModifiedBy>Utilisateur</cp:lastModifiedBy>
  <cp:lastPrinted>2025-02-14T16:07:29Z</cp:lastPrinted>
  <dcterms:created xsi:type="dcterms:W3CDTF">2023-02-13T14:10:08Z</dcterms:created>
  <dcterms:modified xsi:type="dcterms:W3CDTF">2025-02-18T10:01:22Z</dcterms:modified>
</cp:coreProperties>
</file>